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erekening" state="visible" r:id="rId4"/>
    <sheet sheetId="2" name="Tabel" state="visible" r:id="rId5"/>
    <sheet sheetId="3" name="Parameters" state="visible" r:id="rId6"/>
    <sheet sheetId="4" name="Bronnen" state="visible" r:id="rId7"/>
  </sheets>
  <calcPr calcId="171027" fullCalcOnLoad="1"/>
</workbook>
</file>

<file path=xl/sharedStrings.xml><?xml version="1.0" encoding="utf-8"?>
<sst xmlns="http://schemas.openxmlformats.org/spreadsheetml/2006/main" count="129" uniqueCount="66">
  <si>
    <t>Kinderopvangtoeslag per maand, 2026 en 2027 (Cijferdijk)</t>
  </si>
  <si>
    <t>Vul de gele cellen in. Soort: dagopvang, bso of gastouderopvang. Laat uren op 0 voor een kind zonder opvang.</t>
  </si>
  <si>
    <t>Toetsingsinkomen per jaar (samen met toeslagpartner)</t>
  </si>
  <si>
    <t>Kind</t>
  </si>
  <si>
    <t>Soort</t>
  </si>
  <si>
    <t>Uren per maand</t>
  </si>
  <si>
    <t>Uurprijs</t>
  </si>
  <si>
    <t>Kind 1</t>
  </si>
  <si>
    <t>dagopvang</t>
  </si>
  <si>
    <t>Kind 2</t>
  </si>
  <si>
    <t>bso</t>
  </si>
  <si>
    <t>Kind 3</t>
  </si>
  <si>
    <t>Berekening</t>
  </si>
  <si>
    <t>2026</t>
  </si>
  <si>
    <t>2027</t>
  </si>
  <si>
    <t>Kosten kind 1 tot de maxima</t>
  </si>
  <si>
    <t>Kosten kind 2 tot de maxima</t>
  </si>
  <si>
    <t>Kosten kind 3 tot de maxima</t>
  </si>
  <si>
    <t>Rangorde kind 1 (uren, dan kosten)</t>
  </si>
  <si>
    <t>Rangorde kind 2 (uren, dan kosten)</t>
  </si>
  <si>
    <t>Rangorde kind 3 (uren, dan kosten)</t>
  </si>
  <si>
    <t>Eerste kind (nummer)</t>
  </si>
  <si>
    <t>Percentage eerste kind</t>
  </si>
  <si>
    <t>Percentage volgende kinderen</t>
  </si>
  <si>
    <t>Toeslag kind 1</t>
  </si>
  <si>
    <t>Toeslag kind 2</t>
  </si>
  <si>
    <t>Toeslag kind 3</t>
  </si>
  <si>
    <t>Som per maand</t>
  </si>
  <si>
    <t>Per jaar (12 gelijke maanden, afgerond)</t>
  </si>
  <si>
    <t>Kinderopvangtoeslag per maand (naar beneden)</t>
  </si>
  <si>
    <t>2027: maximum uurprijzen definitief (Staatsblad 2026, 308), percentages volgens het voorstel (ontwerpbesluit september 2026). Werkeis: jij en je toeslagpartner moeten werken, studeren of een traject volgen.</t>
  </si>
  <si>
    <t>Tabel 2026 (definitief)</t>
  </si>
  <si>
    <t>Tabel 2027 (voorstel)</t>
  </si>
  <si>
    <t>Toetsingsinkomen vanaf</t>
  </si>
  <si>
    <t>Eerste kind</t>
  </si>
  <si>
    <t>Volgende kind</t>
  </si>
  <si>
    <t>Parameter</t>
  </si>
  <si>
    <t>Sleutel</t>
  </si>
  <si>
    <t>Status / opmerking</t>
  </si>
  <si>
    <t>Maximum uurprijs dagopvang</t>
  </si>
  <si>
    <t>kinderopvangtoeslag.max_uurprijs.dagopvang</t>
  </si>
  <si>
    <t>definitief</t>
  </si>
  <si>
    <t>Maximum uurprijs buitenschoolse opvang</t>
  </si>
  <si>
    <t>kinderopvangtoeslag.max_uurprijs.bso</t>
  </si>
  <si>
    <t>Maximum uurprijs gastouderopvang</t>
  </si>
  <si>
    <t>kinderopvangtoeslag.max_uurprijs.gastouderopvang</t>
  </si>
  <si>
    <t>Maximum aantal uren per kind per maand</t>
  </si>
  <si>
    <t>kinderopvangtoeslag.max_uren_per_maand</t>
  </si>
  <si>
    <t>Geen toeslag onder dit bedrag per jaar</t>
  </si>
  <si>
    <t>kinderopvangtoeslag.min_toeslag_jaar</t>
  </si>
  <si>
    <t>Jaar</t>
  </si>
  <si>
    <t>Waarde</t>
  </si>
  <si>
    <t>Status</t>
  </si>
  <si>
    <t>Bron</t>
  </si>
  <si>
    <t>Gecontroleerd op</t>
  </si>
  <si>
    <t>https://wetten.overheid.nl/BWBR0017321/2026-01-01</t>
  </si>
  <si>
    <t>2026-10-04</t>
  </si>
  <si>
    <t>https://zoek.officielebekendmakingen.nl/stb-2026-308.html</t>
  </si>
  <si>
    <t>2026-10-12</t>
  </si>
  <si>
    <t>https://wetten.overheid.nl/BWBR0018472/2026-01-01</t>
  </si>
  <si>
    <t>Tabel vergoedingspercentages</t>
  </si>
  <si>
    <t>[tabel]</t>
  </si>
  <si>
    <t>voorstel</t>
  </si>
  <si>
    <t>https://www.tweedekamer.nl/downloads/document?id=2026D43559</t>
  </si>
  <si>
    <t>2026-10-26</t>
  </si>
  <si>
    <t>Cijferdijk is onafhankelijk en geen onderdeel van de overheid. Uitkomsten zijn een indicatie, geen financieel advies.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</si>
</sst>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€ #,##0;-€ #,##0"/>
    <numFmt numFmtId="165" formatCode="€ #,##0.00;-€ #,##0.00"/>
  </numFmts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FD1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164" fontId="0" fillId="2" borderId="0" xfId="0" applyNumberFormat="1" applyFill="1"/>
    <xf numFmtId="0" fontId="0" fillId="2" borderId="0" xfId="0" applyFill="1"/>
    <xf numFmtId="4" fontId="0" fillId="2" borderId="0" xfId="0" applyNumberFormat="1" applyFill="1"/>
    <xf numFmtId="165" fontId="0" fillId="2" borderId="0" xfId="0" applyNumberFormat="1" applyFill="1"/>
    <xf numFmtId="165" fontId="0" fillId="0" borderId="0" xfId="0" applyNumberFormat="1"/>
    <xf numFmtId="4" fontId="0" fillId="0" borderId="0" xfId="0" applyNumberFormat="1"/>
    <xf numFmtId="10" fontId="0" fillId="0" borderId="0" xfId="0" applyNumberFormat="1"/>
    <xf numFmtId="164" fontId="0" fillId="0" borderId="0" xfId="0" applyNumberFormat="1"/>
    <xf numFmtId="164" fontId="1" fillId="0" borderId="0" xfId="0" applyNumberFormat="1" applyFont="1"/>
    <xf numFmtId="0" fontId="0" fillId="0" borderId="0" xfId="0" applyAlignment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FormatPr defaultRowHeight="15" outlineLevelRow="0" outlineLevelCol="0" x14ac:dyDescent="55"/>
  <cols>
    <col min="1" max="1" width="46" customWidth="1"/>
    <col min="2" max="4" width="16" customWidth="1"/>
  </cols>
  <sheetData>
    <row r="1" spans="1:1" x14ac:dyDescent="0.25">
      <c r="A1" s="1" t="s">
        <v>0</v>
      </c>
    </row>
    <row r="2" spans="1:1" x14ac:dyDescent="0.25">
      <c r="A2" t="s">
        <v>1</v>
      </c>
    </row>
    <row r="3" spans="1:2" x14ac:dyDescent="0.25">
      <c r="A3" t="s">
        <v>2</v>
      </c>
      <c r="B3" s="2">
        <v>60000</v>
      </c>
    </row>
    <row r="5" spans="1:4" x14ac:dyDescent="0.25">
      <c r="A5" s="1" t="s">
        <v>3</v>
      </c>
      <c r="B5" s="1" t="s">
        <v>4</v>
      </c>
      <c r="C5" s="1" t="s">
        <v>5</v>
      </c>
      <c r="D5" s="1" t="s">
        <v>6</v>
      </c>
    </row>
    <row r="6" spans="1:4" x14ac:dyDescent="0.25">
      <c r="A6" t="s">
        <v>7</v>
      </c>
      <c r="B6" s="3" t="s">
        <v>8</v>
      </c>
      <c r="C6" s="4">
        <v>100</v>
      </c>
      <c r="D6" s="5">
        <v>11.5</v>
      </c>
    </row>
    <row r="7" spans="1:4" x14ac:dyDescent="0.25">
      <c r="A7" t="s">
        <v>9</v>
      </c>
      <c r="B7" s="3" t="s">
        <v>10</v>
      </c>
      <c r="C7" s="4">
        <v>0</v>
      </c>
      <c r="D7" s="5">
        <v>10</v>
      </c>
    </row>
    <row r="8" spans="1:4" x14ac:dyDescent="0.25">
      <c r="A8" t="s">
        <v>11</v>
      </c>
      <c r="B8" s="3" t="s">
        <v>10</v>
      </c>
      <c r="C8" s="4">
        <v>0</v>
      </c>
      <c r="D8" s="5">
        <v>10</v>
      </c>
    </row>
    <row r="10" spans="1:4" x14ac:dyDescent="0.25">
      <c r="A10" s="1" t="s">
        <v>12</v>
      </c>
      <c r="C10" s="1" t="s">
        <v>13</v>
      </c>
      <c r="D10" s="1" t="s">
        <v>14</v>
      </c>
    </row>
    <row r="11" spans="1:4" x14ac:dyDescent="0.25">
      <c r="A11" t="s">
        <v>15</v>
      </c>
      <c r="C11" s="6">
        <f>ROUND(MIN(MAX(0,$C$6),Parameters!$C$5)*MIN(MAX(0,$D$6),IF($B$6="bso",Parameters!$C$3,IF($B$6="gastouderopvang",Parameters!$C$4,Parameters!$C$2))),2)</f>
      </c>
      <c r="D11" s="6">
        <f>ROUND(MIN(MAX(0,$C$6),Parameters!$D$5)*MIN(MAX(0,$D$6),IF($B$6="bso",Parameters!$D$3,IF($B$6="gastouderopvang",Parameters!$D$4,Parameters!$D$2))),2)</f>
      </c>
    </row>
    <row r="12" spans="1:4" x14ac:dyDescent="0.25">
      <c r="A12" t="s">
        <v>16</v>
      </c>
      <c r="C12" s="6">
        <f>ROUND(MIN(MAX(0,$C$7),Parameters!$C$5)*MIN(MAX(0,$D$7),IF($B$7="bso",Parameters!$C$3,IF($B$7="gastouderopvang",Parameters!$C$4,Parameters!$C$2))),2)</f>
      </c>
      <c r="D12" s="6">
        <f>ROUND(MIN(MAX(0,$C$7),Parameters!$D$5)*MIN(MAX(0,$D$7),IF($B$7="bso",Parameters!$D$3,IF($B$7="gastouderopvang",Parameters!$D$4,Parameters!$D$2))),2)</f>
      </c>
    </row>
    <row r="13" spans="1:4" x14ac:dyDescent="0.25">
      <c r="A13" t="s">
        <v>17</v>
      </c>
      <c r="C13" s="6">
        <f>ROUND(MIN(MAX(0,$C$8),Parameters!$C$5)*MIN(MAX(0,$D$8),IF($B$8="bso",Parameters!$C$3,IF($B$8="gastouderopvang",Parameters!$C$4,Parameters!$C$2))),2)</f>
      </c>
      <c r="D13" s="6">
        <f>ROUND(MIN(MAX(0,$C$8),Parameters!$D$5)*MIN(MAX(0,$D$8),IF($B$8="bso",Parameters!$D$3,IF($B$8="gastouderopvang",Parameters!$D$4,Parameters!$D$2))),2)</f>
      </c>
    </row>
    <row r="14" spans="1:4" x14ac:dyDescent="0.25">
      <c r="A14" t="s">
        <v>18</v>
      </c>
      <c r="C14" s="7">
        <f>MIN(MAX(0,$C$6),Parameters!$C$5)*1000000+C11-0/1000</f>
      </c>
      <c r="D14" s="7">
        <f>MIN(MAX(0,$C$6),Parameters!$D$5)*1000000+D11-0/1000</f>
      </c>
    </row>
    <row r="15" spans="1:4" x14ac:dyDescent="0.25">
      <c r="A15" t="s">
        <v>19</v>
      </c>
      <c r="C15" s="7">
        <f>MIN(MAX(0,$C$7),Parameters!$C$5)*1000000+C12-1/1000</f>
      </c>
      <c r="D15" s="7">
        <f>MIN(MAX(0,$C$7),Parameters!$D$5)*1000000+D12-1/1000</f>
      </c>
    </row>
    <row r="16" spans="1:4" x14ac:dyDescent="0.25">
      <c r="A16" t="s">
        <v>20</v>
      </c>
      <c r="C16" s="7">
        <f>MIN(MAX(0,$C$8),Parameters!$C$5)*1000000+C13-2/1000</f>
      </c>
      <c r="D16" s="7">
        <f>MIN(MAX(0,$C$8),Parameters!$D$5)*1000000+D13-2/1000</f>
      </c>
    </row>
    <row r="17" spans="1:4" x14ac:dyDescent="0.25">
      <c r="A17" t="s">
        <v>21</v>
      </c>
      <c r="C17" s="7">
        <f>MATCH(MAX(C14,C15,C16),C14:C16,0)</f>
      </c>
      <c r="D17" s="7">
        <f>MATCH(MAX(D14,D15,D16),D14:D16,0)</f>
      </c>
    </row>
    <row r="18" spans="1:4" x14ac:dyDescent="0.25">
      <c r="A18" t="s">
        <v>22</v>
      </c>
      <c r="C18" s="8">
        <f>VLOOKUP(MAX(0,ROUNDDOWN($B$3,0)),Tabel!$A$3:$C$71,2,1)</f>
      </c>
      <c r="D18" s="8">
        <f>VLOOKUP(MAX(0,ROUNDDOWN($B$3,0)),Tabel!$E$3:$G$71,2,1)</f>
      </c>
    </row>
    <row r="19" spans="1:4" x14ac:dyDescent="0.25">
      <c r="A19" t="s">
        <v>23</v>
      </c>
      <c r="C19" s="8">
        <f>VLOOKUP(MAX(0,ROUNDDOWN($B$3,0)),Tabel!$A$3:$C$71,3,1)</f>
      </c>
      <c r="D19" s="8">
        <f>VLOOKUP(MAX(0,ROUNDDOWN($B$3,0)),Tabel!$E$3:$G$71,3,1)</f>
      </c>
    </row>
    <row r="20" spans="1:4" x14ac:dyDescent="0.25">
      <c r="A20" t="s">
        <v>24</v>
      </c>
      <c r="C20" s="6">
        <f>ROUND(C11*IF(C17=1,C18,C19),2)</f>
      </c>
      <c r="D20" s="6">
        <f>ROUND(D11*IF(D17=1,D18,D19),2)</f>
      </c>
    </row>
    <row r="21" spans="1:4" x14ac:dyDescent="0.25">
      <c r="A21" t="s">
        <v>25</v>
      </c>
      <c r="C21" s="6">
        <f>ROUND(C12*IF(C17=2,C18,C19),2)</f>
      </c>
      <c r="D21" s="6">
        <f>ROUND(D12*IF(D17=2,D18,D19),2)</f>
      </c>
    </row>
    <row r="22" spans="1:4" x14ac:dyDescent="0.25">
      <c r="A22" t="s">
        <v>26</v>
      </c>
      <c r="C22" s="6">
        <f>ROUND(C13*IF(C17=3,C18,C19),2)</f>
      </c>
      <c r="D22" s="6">
        <f>ROUND(D13*IF(D17=3,D18,D19),2)</f>
      </c>
    </row>
    <row r="23" spans="1:4" x14ac:dyDescent="0.25">
      <c r="A23" t="s">
        <v>27</v>
      </c>
      <c r="C23" s="6">
        <f>C20+C21+C22</f>
      </c>
      <c r="D23" s="6">
        <f>D20+D21+D22</f>
      </c>
    </row>
    <row r="24" spans="1:4" x14ac:dyDescent="0.25">
      <c r="A24" t="s">
        <v>28</v>
      </c>
      <c r="C24" s="9">
        <f>IF(ROUND(C23*12,0)&lt;Parameters!$C$6,0,ROUND(C23*12,0))</f>
      </c>
      <c r="D24" s="9">
        <f>IF(ROUND(D23*12,0)&lt;Parameters!$D$6,0,ROUND(D23*12,0))</f>
      </c>
    </row>
    <row r="25" spans="1:4" x14ac:dyDescent="0.25">
      <c r="A25" s="1" t="s">
        <v>29</v>
      </c>
      <c r="C25" s="10">
        <f>IF(C24=0,0,ROUNDDOWN(C23,0))</f>
      </c>
      <c r="D25" s="10">
        <f>IF(D24=0,0,ROUNDDOWN(D23,0))</f>
      </c>
    </row>
    <row r="27" spans="1:1" x14ac:dyDescent="0.25">
      <c r="A27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FormatPr defaultRowHeight="15" outlineLevelRow="0" outlineLevelCol="0" x14ac:dyDescent="55"/>
  <cols>
    <col min="1" max="1" width="20" customWidth="1"/>
    <col min="2" max="2" width="12" customWidth="1"/>
    <col min="3" max="3" width="14" customWidth="1"/>
    <col min="4" max="4" width="4" customWidth="1"/>
    <col min="5" max="5" width="20" customWidth="1"/>
    <col min="6" max="6" width="12" customWidth="1"/>
    <col min="7" max="7" width="14" customWidth="1"/>
  </cols>
  <sheetData>
    <row r="1" spans="1:5" x14ac:dyDescent="0.25">
      <c r="A1" s="1" t="s">
        <v>31</v>
      </c>
      <c r="E1" s="1" t="s">
        <v>32</v>
      </c>
    </row>
    <row r="2" spans="1:7" x14ac:dyDescent="0.25">
      <c r="A2" s="1" t="s">
        <v>33</v>
      </c>
      <c r="B2" s="1" t="s">
        <v>34</v>
      </c>
      <c r="C2" s="1" t="s">
        <v>35</v>
      </c>
      <c r="E2" s="1" t="s">
        <v>33</v>
      </c>
      <c r="F2" s="1" t="s">
        <v>34</v>
      </c>
      <c r="G2" s="1" t="s">
        <v>35</v>
      </c>
    </row>
    <row r="3" spans="1:7" x14ac:dyDescent="0.25">
      <c r="A3" s="9">
        <v>0</v>
      </c>
      <c r="B3" s="8">
        <v>0.96</v>
      </c>
      <c r="C3" s="8">
        <v>0.96</v>
      </c>
      <c r="E3" s="9">
        <v>0</v>
      </c>
      <c r="F3" s="8">
        <v>0.96</v>
      </c>
      <c r="G3" s="8">
        <v>0.96</v>
      </c>
    </row>
    <row r="4" spans="1:7" x14ac:dyDescent="0.25">
      <c r="A4" s="9">
        <v>24150</v>
      </c>
      <c r="B4" s="8">
        <v>0.96</v>
      </c>
      <c r="C4" s="8">
        <v>0.96</v>
      </c>
      <c r="E4" s="9">
        <v>24988</v>
      </c>
      <c r="F4" s="8">
        <v>0.96</v>
      </c>
      <c r="G4" s="8">
        <v>0.96</v>
      </c>
    </row>
    <row r="5" spans="1:7" x14ac:dyDescent="0.25">
      <c r="A5" s="9">
        <v>25757</v>
      </c>
      <c r="B5" s="8">
        <v>0.96</v>
      </c>
      <c r="C5" s="8">
        <v>0.96</v>
      </c>
      <c r="E5" s="9">
        <v>26651</v>
      </c>
      <c r="F5" s="8">
        <v>0.96</v>
      </c>
      <c r="G5" s="8">
        <v>0.96</v>
      </c>
    </row>
    <row r="6" spans="1:7" x14ac:dyDescent="0.25">
      <c r="A6" s="9">
        <v>27364</v>
      </c>
      <c r="B6" s="8">
        <v>0.96</v>
      </c>
      <c r="C6" s="8">
        <v>0.96</v>
      </c>
      <c r="E6" s="9">
        <v>28313</v>
      </c>
      <c r="F6" s="8">
        <v>0.96</v>
      </c>
      <c r="G6" s="8">
        <v>0.96</v>
      </c>
    </row>
    <row r="7" spans="1:7" x14ac:dyDescent="0.25">
      <c r="A7" s="9">
        <v>28974</v>
      </c>
      <c r="B7" s="8">
        <v>0.96</v>
      </c>
      <c r="C7" s="8">
        <v>0.96</v>
      </c>
      <c r="E7" s="9">
        <v>29979</v>
      </c>
      <c r="F7" s="8">
        <v>0.96</v>
      </c>
      <c r="G7" s="8">
        <v>0.96</v>
      </c>
    </row>
    <row r="8" spans="1:7" x14ac:dyDescent="0.25">
      <c r="A8" s="9">
        <v>30580</v>
      </c>
      <c r="B8" s="8">
        <v>0.96</v>
      </c>
      <c r="C8" s="8">
        <v>0.96</v>
      </c>
      <c r="E8" s="9">
        <v>31641</v>
      </c>
      <c r="F8" s="8">
        <v>0.96</v>
      </c>
      <c r="G8" s="8">
        <v>0.96</v>
      </c>
    </row>
    <row r="9" spans="1:7" x14ac:dyDescent="0.25">
      <c r="A9" s="9">
        <v>32190</v>
      </c>
      <c r="B9" s="8">
        <v>0.96</v>
      </c>
      <c r="C9" s="8">
        <v>0.96</v>
      </c>
      <c r="E9" s="9">
        <v>33307</v>
      </c>
      <c r="F9" s="8">
        <v>0.96</v>
      </c>
      <c r="G9" s="8">
        <v>0.96</v>
      </c>
    </row>
    <row r="10" spans="1:7" x14ac:dyDescent="0.25">
      <c r="A10" s="9">
        <v>33796</v>
      </c>
      <c r="B10" s="8">
        <v>0.96</v>
      </c>
      <c r="C10" s="8">
        <v>0.96</v>
      </c>
      <c r="E10" s="9">
        <v>34969</v>
      </c>
      <c r="F10" s="8">
        <v>0.96</v>
      </c>
      <c r="G10" s="8">
        <v>0.96</v>
      </c>
    </row>
    <row r="11" spans="1:7" x14ac:dyDescent="0.25">
      <c r="A11" s="9">
        <v>35401</v>
      </c>
      <c r="B11" s="8">
        <v>0.96</v>
      </c>
      <c r="C11" s="8">
        <v>0.96</v>
      </c>
      <c r="E11" s="9">
        <v>36629</v>
      </c>
      <c r="F11" s="8">
        <v>0.96</v>
      </c>
      <c r="G11" s="8">
        <v>0.96</v>
      </c>
    </row>
    <row r="12" spans="1:7" x14ac:dyDescent="0.25">
      <c r="A12" s="9">
        <v>37130</v>
      </c>
      <c r="B12" s="8">
        <v>0.96</v>
      </c>
      <c r="C12" s="8">
        <v>0.96</v>
      </c>
      <c r="E12" s="9">
        <v>38418</v>
      </c>
      <c r="F12" s="8">
        <v>0.96</v>
      </c>
      <c r="G12" s="8">
        <v>0.96</v>
      </c>
    </row>
    <row r="13" spans="1:7" x14ac:dyDescent="0.25">
      <c r="A13" s="9">
        <v>38856</v>
      </c>
      <c r="B13" s="8">
        <v>0.96</v>
      </c>
      <c r="C13" s="8">
        <v>0.96</v>
      </c>
      <c r="E13" s="9">
        <v>40204</v>
      </c>
      <c r="F13" s="8">
        <v>0.96</v>
      </c>
      <c r="G13" s="8">
        <v>0.96</v>
      </c>
    </row>
    <row r="14" spans="1:7" x14ac:dyDescent="0.25">
      <c r="A14" s="9">
        <v>40587</v>
      </c>
      <c r="B14" s="8">
        <v>0.96</v>
      </c>
      <c r="C14" s="8">
        <v>0.96</v>
      </c>
      <c r="E14" s="9">
        <v>41995</v>
      </c>
      <c r="F14" s="8">
        <v>0.96</v>
      </c>
      <c r="G14" s="8">
        <v>0.96</v>
      </c>
    </row>
    <row r="15" spans="1:7" x14ac:dyDescent="0.25">
      <c r="A15" s="9">
        <v>42314</v>
      </c>
      <c r="B15" s="8">
        <v>0.96</v>
      </c>
      <c r="C15" s="8">
        <v>0.96</v>
      </c>
      <c r="E15" s="9">
        <v>43782</v>
      </c>
      <c r="F15" s="8">
        <v>0.96</v>
      </c>
      <c r="G15" s="8">
        <v>0.96</v>
      </c>
    </row>
    <row r="16" spans="1:7" x14ac:dyDescent="0.25">
      <c r="A16" s="9">
        <v>44047</v>
      </c>
      <c r="B16" s="8">
        <v>0.96</v>
      </c>
      <c r="C16" s="8">
        <v>0.96</v>
      </c>
      <c r="E16" s="9">
        <v>45575</v>
      </c>
      <c r="F16" s="8">
        <v>0.96</v>
      </c>
      <c r="G16" s="8">
        <v>0.96</v>
      </c>
    </row>
    <row r="17" spans="1:7" x14ac:dyDescent="0.25">
      <c r="A17" s="9">
        <v>45777</v>
      </c>
      <c r="B17" s="8">
        <v>0.96</v>
      </c>
      <c r="C17" s="8">
        <v>0.96</v>
      </c>
      <c r="E17" s="9">
        <v>47365</v>
      </c>
      <c r="F17" s="8">
        <v>0.96</v>
      </c>
      <c r="G17" s="8">
        <v>0.96</v>
      </c>
    </row>
    <row r="18" spans="1:7" x14ac:dyDescent="0.25">
      <c r="A18" s="9">
        <v>47547</v>
      </c>
      <c r="B18" s="8">
        <v>0.96</v>
      </c>
      <c r="C18" s="8">
        <v>0.96</v>
      </c>
      <c r="E18" s="9">
        <v>49197</v>
      </c>
      <c r="F18" s="8">
        <v>0.96</v>
      </c>
      <c r="G18" s="8">
        <v>0.96</v>
      </c>
    </row>
    <row r="19" spans="1:7" x14ac:dyDescent="0.25">
      <c r="A19" s="9">
        <v>49319</v>
      </c>
      <c r="B19" s="8">
        <v>0.96</v>
      </c>
      <c r="C19" s="8">
        <v>0.96</v>
      </c>
      <c r="E19" s="9">
        <v>51030</v>
      </c>
      <c r="F19" s="8">
        <v>0.96</v>
      </c>
      <c r="G19" s="8">
        <v>0.96</v>
      </c>
    </row>
    <row r="20" spans="1:7" x14ac:dyDescent="0.25">
      <c r="A20" s="9">
        <v>51093</v>
      </c>
      <c r="B20" s="8">
        <v>0.96</v>
      </c>
      <c r="C20" s="8">
        <v>0.96</v>
      </c>
      <c r="E20" s="9">
        <v>52866</v>
      </c>
      <c r="F20" s="8">
        <v>0.96</v>
      </c>
      <c r="G20" s="8">
        <v>0.96</v>
      </c>
    </row>
    <row r="21" spans="1:7" x14ac:dyDescent="0.25">
      <c r="A21" s="9">
        <v>52865</v>
      </c>
      <c r="B21" s="8">
        <v>0.96</v>
      </c>
      <c r="C21" s="8">
        <v>0.96</v>
      </c>
      <c r="E21" s="9">
        <v>54699</v>
      </c>
      <c r="F21" s="8">
        <v>0.96</v>
      </c>
      <c r="G21" s="8">
        <v>0.96</v>
      </c>
    </row>
    <row r="22" spans="1:7" x14ac:dyDescent="0.25">
      <c r="A22" s="9">
        <v>54642</v>
      </c>
      <c r="B22" s="8">
        <v>0.96</v>
      </c>
      <c r="C22" s="8">
        <v>0.96</v>
      </c>
      <c r="E22" s="9">
        <v>56538</v>
      </c>
      <c r="F22" s="8">
        <v>0.96</v>
      </c>
      <c r="G22" s="8">
        <v>0.96</v>
      </c>
    </row>
    <row r="23" spans="1:7" x14ac:dyDescent="0.25">
      <c r="A23" s="9">
        <v>56413</v>
      </c>
      <c r="B23" s="8">
        <v>0.955</v>
      </c>
      <c r="C23" s="8">
        <v>0.956</v>
      </c>
      <c r="E23" s="9">
        <v>58370</v>
      </c>
      <c r="F23" s="8">
        <v>0.96</v>
      </c>
      <c r="G23" s="8">
        <v>0.96</v>
      </c>
    </row>
    <row r="24" spans="1:7" x14ac:dyDescent="0.25">
      <c r="A24" s="9">
        <v>58185</v>
      </c>
      <c r="B24" s="8">
        <v>0.948</v>
      </c>
      <c r="C24" s="8">
        <v>0.956</v>
      </c>
      <c r="E24" s="9">
        <v>60204</v>
      </c>
      <c r="F24" s="8">
        <v>0.96</v>
      </c>
      <c r="G24" s="8">
        <v>0.96</v>
      </c>
    </row>
    <row r="25" spans="1:7" x14ac:dyDescent="0.25">
      <c r="A25" s="9">
        <v>59958</v>
      </c>
      <c r="B25" s="8">
        <v>0.939</v>
      </c>
      <c r="C25" s="8">
        <v>0.956</v>
      </c>
      <c r="E25" s="9">
        <v>62039</v>
      </c>
      <c r="F25" s="8">
        <v>0.96</v>
      </c>
      <c r="G25" s="8">
        <v>0.96</v>
      </c>
    </row>
    <row r="26" spans="1:7" x14ac:dyDescent="0.25">
      <c r="A26" s="9">
        <v>61896</v>
      </c>
      <c r="B26" s="8">
        <v>0.924</v>
      </c>
      <c r="C26" s="8">
        <v>0.956</v>
      </c>
      <c r="E26" s="9">
        <v>64044</v>
      </c>
      <c r="F26" s="8">
        <v>0.96</v>
      </c>
      <c r="G26" s="8">
        <v>0.96</v>
      </c>
    </row>
    <row r="27" spans="1:7" x14ac:dyDescent="0.25">
      <c r="A27" s="9">
        <v>65696</v>
      </c>
      <c r="B27" s="8">
        <v>0.916</v>
      </c>
      <c r="C27" s="8">
        <v>0.952</v>
      </c>
      <c r="E27" s="9">
        <v>67976</v>
      </c>
      <c r="F27" s="8">
        <v>0.96</v>
      </c>
      <c r="G27" s="8">
        <v>0.96</v>
      </c>
    </row>
    <row r="28" spans="1:7" x14ac:dyDescent="0.25">
      <c r="A28" s="9">
        <v>69493</v>
      </c>
      <c r="B28" s="8">
        <v>0.905</v>
      </c>
      <c r="C28" s="8">
        <v>0.946</v>
      </c>
      <c r="E28" s="9">
        <v>71904</v>
      </c>
      <c r="F28" s="8">
        <v>0.956</v>
      </c>
      <c r="G28" s="8">
        <v>0.96</v>
      </c>
    </row>
    <row r="29" spans="1:7" x14ac:dyDescent="0.25">
      <c r="A29" s="9">
        <v>73293</v>
      </c>
      <c r="B29" s="8">
        <v>0.882</v>
      </c>
      <c r="C29" s="8">
        <v>0.942</v>
      </c>
      <c r="E29" s="9">
        <v>75836</v>
      </c>
      <c r="F29" s="8">
        <v>0.933</v>
      </c>
      <c r="G29" s="8">
        <v>0.957</v>
      </c>
    </row>
    <row r="30" spans="1:7" x14ac:dyDescent="0.25">
      <c r="A30" s="9">
        <v>77095</v>
      </c>
      <c r="B30" s="8">
        <v>0.859</v>
      </c>
      <c r="C30" s="8">
        <v>0.939</v>
      </c>
      <c r="E30" s="9">
        <v>79770</v>
      </c>
      <c r="F30" s="8">
        <v>0.91</v>
      </c>
      <c r="G30" s="8">
        <v>0.954</v>
      </c>
    </row>
    <row r="31" spans="1:7" x14ac:dyDescent="0.25">
      <c r="A31" s="9">
        <v>80892</v>
      </c>
      <c r="B31" s="8">
        <v>0.837</v>
      </c>
      <c r="C31" s="8">
        <v>0.932</v>
      </c>
      <c r="E31" s="9">
        <v>83699</v>
      </c>
      <c r="F31" s="8">
        <v>0.888</v>
      </c>
      <c r="G31" s="8">
        <v>0.947</v>
      </c>
    </row>
    <row r="32" spans="1:7" x14ac:dyDescent="0.25">
      <c r="A32" s="9">
        <v>84694</v>
      </c>
      <c r="B32" s="8">
        <v>0.812</v>
      </c>
      <c r="C32" s="8">
        <v>0.927</v>
      </c>
      <c r="E32" s="9">
        <v>87633</v>
      </c>
      <c r="F32" s="8">
        <v>0.863</v>
      </c>
      <c r="G32" s="8">
        <v>0.942</v>
      </c>
    </row>
    <row r="33" spans="1:7" x14ac:dyDescent="0.25">
      <c r="A33" s="9">
        <v>88492</v>
      </c>
      <c r="B33" s="8">
        <v>0.789</v>
      </c>
      <c r="C33" s="8">
        <v>0.922</v>
      </c>
      <c r="E33" s="9">
        <v>91563</v>
      </c>
      <c r="F33" s="8">
        <v>0.84</v>
      </c>
      <c r="G33" s="8">
        <v>0.937</v>
      </c>
    </row>
    <row r="34" spans="1:7" x14ac:dyDescent="0.25">
      <c r="A34" s="9">
        <v>92292</v>
      </c>
      <c r="B34" s="8">
        <v>0.767</v>
      </c>
      <c r="C34" s="8">
        <v>0.915</v>
      </c>
      <c r="E34" s="9">
        <v>95494</v>
      </c>
      <c r="F34" s="8">
        <v>0.818</v>
      </c>
      <c r="G34" s="8">
        <v>0.93</v>
      </c>
    </row>
    <row r="35" spans="1:7" x14ac:dyDescent="0.25">
      <c r="A35" s="9">
        <v>96092</v>
      </c>
      <c r="B35" s="8">
        <v>0.743</v>
      </c>
      <c r="C35" s="8">
        <v>0.909</v>
      </c>
      <c r="E35" s="9">
        <v>99426</v>
      </c>
      <c r="F35" s="8">
        <v>0.794</v>
      </c>
      <c r="G35" s="8">
        <v>0.924</v>
      </c>
    </row>
    <row r="36" spans="1:7" x14ac:dyDescent="0.25">
      <c r="A36" s="9">
        <v>99890</v>
      </c>
      <c r="B36" s="8">
        <v>0.721</v>
      </c>
      <c r="C36" s="8">
        <v>0.905</v>
      </c>
      <c r="E36" s="9">
        <v>103356</v>
      </c>
      <c r="F36" s="8">
        <v>0.772</v>
      </c>
      <c r="G36" s="8">
        <v>0.92</v>
      </c>
    </row>
    <row r="37" spans="1:7" x14ac:dyDescent="0.25">
      <c r="A37" s="9">
        <v>103695</v>
      </c>
      <c r="B37" s="8">
        <v>0.696</v>
      </c>
      <c r="C37" s="8">
        <v>0.902</v>
      </c>
      <c r="E37" s="9">
        <v>107293</v>
      </c>
      <c r="F37" s="8">
        <v>0.747</v>
      </c>
      <c r="G37" s="8">
        <v>0.917</v>
      </c>
    </row>
    <row r="38" spans="1:7" x14ac:dyDescent="0.25">
      <c r="A38" s="9">
        <v>107493</v>
      </c>
      <c r="B38" s="8">
        <v>0.673</v>
      </c>
      <c r="C38" s="8">
        <v>0.895</v>
      </c>
      <c r="E38" s="9">
        <v>111223</v>
      </c>
      <c r="F38" s="8">
        <v>0.724</v>
      </c>
      <c r="G38" s="8">
        <v>0.91</v>
      </c>
    </row>
    <row r="39" spans="1:7" x14ac:dyDescent="0.25">
      <c r="A39" s="9">
        <v>111291</v>
      </c>
      <c r="B39" s="8">
        <v>0.651</v>
      </c>
      <c r="C39" s="8">
        <v>0.891</v>
      </c>
      <c r="E39" s="9">
        <v>115153</v>
      </c>
      <c r="F39" s="8">
        <v>0.702</v>
      </c>
      <c r="G39" s="8">
        <v>0.906</v>
      </c>
    </row>
    <row r="40" spans="1:7" x14ac:dyDescent="0.25">
      <c r="A40" s="9">
        <v>115091</v>
      </c>
      <c r="B40" s="8">
        <v>0.627</v>
      </c>
      <c r="C40" s="8">
        <v>0.886</v>
      </c>
      <c r="E40" s="9">
        <v>119085</v>
      </c>
      <c r="F40" s="8">
        <v>0.678</v>
      </c>
      <c r="G40" s="8">
        <v>0.901</v>
      </c>
    </row>
    <row r="41" spans="1:7" x14ac:dyDescent="0.25">
      <c r="A41" s="9">
        <v>118964</v>
      </c>
      <c r="B41" s="8">
        <v>0.606</v>
      </c>
      <c r="C41" s="8">
        <v>0.879</v>
      </c>
      <c r="E41" s="9">
        <v>123092</v>
      </c>
      <c r="F41" s="8">
        <v>0.657</v>
      </c>
      <c r="G41" s="8">
        <v>0.894</v>
      </c>
    </row>
    <row r="42" spans="1:7" x14ac:dyDescent="0.25">
      <c r="A42" s="9">
        <v>122858</v>
      </c>
      <c r="B42" s="8">
        <v>0.585</v>
      </c>
      <c r="C42" s="8">
        <v>0.874</v>
      </c>
      <c r="E42" s="9">
        <v>127121</v>
      </c>
      <c r="F42" s="8">
        <v>0.636</v>
      </c>
      <c r="G42" s="8">
        <v>0.889</v>
      </c>
    </row>
    <row r="43" spans="1:7" x14ac:dyDescent="0.25">
      <c r="A43" s="9">
        <v>126748</v>
      </c>
      <c r="B43" s="8">
        <v>0.564</v>
      </c>
      <c r="C43" s="8">
        <v>0.87</v>
      </c>
      <c r="E43" s="9">
        <v>131146</v>
      </c>
      <c r="F43" s="8">
        <v>0.615</v>
      </c>
      <c r="G43" s="8">
        <v>0.885</v>
      </c>
    </row>
    <row r="44" spans="1:7" x14ac:dyDescent="0.25">
      <c r="A44" s="9">
        <v>130639</v>
      </c>
      <c r="B44" s="8">
        <v>0.542</v>
      </c>
      <c r="C44" s="8">
        <v>0.867</v>
      </c>
      <c r="E44" s="9">
        <v>135172</v>
      </c>
      <c r="F44" s="8">
        <v>0.593</v>
      </c>
      <c r="G44" s="8">
        <v>0.882</v>
      </c>
    </row>
    <row r="45" spans="1:7" x14ac:dyDescent="0.25">
      <c r="A45" s="9">
        <v>134528</v>
      </c>
      <c r="B45" s="8">
        <v>0.523</v>
      </c>
      <c r="C45" s="8">
        <v>0.86</v>
      </c>
      <c r="E45" s="9">
        <v>139196</v>
      </c>
      <c r="F45" s="8">
        <v>0.574</v>
      </c>
      <c r="G45" s="8">
        <v>0.875</v>
      </c>
    </row>
    <row r="46" spans="1:7" x14ac:dyDescent="0.25">
      <c r="A46" s="9">
        <v>138421</v>
      </c>
      <c r="B46" s="8">
        <v>0.504</v>
      </c>
      <c r="C46" s="8">
        <v>0.854</v>
      </c>
      <c r="E46" s="9">
        <v>143224</v>
      </c>
      <c r="F46" s="8">
        <v>0.555</v>
      </c>
      <c r="G46" s="8">
        <v>0.869</v>
      </c>
    </row>
    <row r="47" spans="1:7" x14ac:dyDescent="0.25">
      <c r="A47" s="9">
        <v>142313</v>
      </c>
      <c r="B47" s="8">
        <v>0.485</v>
      </c>
      <c r="C47" s="8">
        <v>0.85</v>
      </c>
      <c r="E47" s="9">
        <v>147251</v>
      </c>
      <c r="F47" s="8">
        <v>0.536</v>
      </c>
      <c r="G47" s="8">
        <v>0.865</v>
      </c>
    </row>
    <row r="48" spans="1:7" x14ac:dyDescent="0.25">
      <c r="A48" s="9">
        <v>146206</v>
      </c>
      <c r="B48" s="8">
        <v>0.465</v>
      </c>
      <c r="C48" s="8">
        <v>0.844</v>
      </c>
      <c r="E48" s="9">
        <v>151279</v>
      </c>
      <c r="F48" s="8">
        <v>0.516</v>
      </c>
      <c r="G48" s="8">
        <v>0.859</v>
      </c>
    </row>
    <row r="49" spans="1:7" x14ac:dyDescent="0.25">
      <c r="A49" s="9">
        <v>150093</v>
      </c>
      <c r="B49" s="8">
        <v>0.445</v>
      </c>
      <c r="C49" s="8">
        <v>0.84</v>
      </c>
      <c r="E49" s="9">
        <v>155301</v>
      </c>
      <c r="F49" s="8">
        <v>0.496</v>
      </c>
      <c r="G49" s="8">
        <v>0.855</v>
      </c>
    </row>
    <row r="50" spans="1:7" x14ac:dyDescent="0.25">
      <c r="A50" s="9">
        <v>153983</v>
      </c>
      <c r="B50" s="8">
        <v>0.425</v>
      </c>
      <c r="C50" s="8">
        <v>0.833</v>
      </c>
      <c r="E50" s="9">
        <v>159326</v>
      </c>
      <c r="F50" s="8">
        <v>0.476</v>
      </c>
      <c r="G50" s="8">
        <v>0.848</v>
      </c>
    </row>
    <row r="51" spans="1:7" x14ac:dyDescent="0.25">
      <c r="A51" s="9">
        <v>157878</v>
      </c>
      <c r="B51" s="8">
        <v>0.405</v>
      </c>
      <c r="C51" s="8">
        <v>0.827</v>
      </c>
      <c r="E51" s="9">
        <v>163356</v>
      </c>
      <c r="F51" s="8">
        <v>0.456</v>
      </c>
      <c r="G51" s="8">
        <v>0.842</v>
      </c>
    </row>
    <row r="52" spans="1:7" x14ac:dyDescent="0.25">
      <c r="A52" s="9">
        <v>161767</v>
      </c>
      <c r="B52" s="8">
        <v>0.385</v>
      </c>
      <c r="C52" s="8">
        <v>0.817</v>
      </c>
      <c r="E52" s="9">
        <v>167380</v>
      </c>
      <c r="F52" s="8">
        <v>0.436</v>
      </c>
      <c r="G52" s="8">
        <v>0.832</v>
      </c>
    </row>
    <row r="53" spans="1:7" x14ac:dyDescent="0.25">
      <c r="A53" s="9">
        <v>165658</v>
      </c>
      <c r="B53" s="8">
        <v>0.365</v>
      </c>
      <c r="C53" s="8">
        <v>0.814</v>
      </c>
      <c r="E53" s="9">
        <v>171406</v>
      </c>
      <c r="F53" s="8">
        <v>0.416</v>
      </c>
      <c r="G53" s="8">
        <v>0.829</v>
      </c>
    </row>
    <row r="54" spans="1:7" x14ac:dyDescent="0.25">
      <c r="A54" s="9">
        <v>169548</v>
      </c>
      <c r="B54" s="8">
        <v>0.365</v>
      </c>
      <c r="C54" s="8">
        <v>0.806</v>
      </c>
      <c r="E54" s="9">
        <v>175431</v>
      </c>
      <c r="F54" s="8">
        <v>0.396</v>
      </c>
      <c r="G54" s="8">
        <v>0.821</v>
      </c>
    </row>
    <row r="55" spans="1:7" x14ac:dyDescent="0.25">
      <c r="A55" s="9">
        <v>173441</v>
      </c>
      <c r="B55" s="8">
        <v>0.365</v>
      </c>
      <c r="C55" s="8">
        <v>0.797</v>
      </c>
      <c r="E55" s="9">
        <v>179459</v>
      </c>
      <c r="F55" s="8">
        <v>0.391</v>
      </c>
      <c r="G55" s="8">
        <v>0.812</v>
      </c>
    </row>
    <row r="56" spans="1:7" x14ac:dyDescent="0.25">
      <c r="A56" s="9">
        <v>177336</v>
      </c>
      <c r="B56" s="8">
        <v>0.365</v>
      </c>
      <c r="C56" s="8">
        <v>0.791</v>
      </c>
      <c r="E56" s="9">
        <v>183490</v>
      </c>
      <c r="F56" s="8">
        <v>0.391</v>
      </c>
      <c r="G56" s="8">
        <v>0.806</v>
      </c>
    </row>
    <row r="57" spans="1:7" x14ac:dyDescent="0.25">
      <c r="A57" s="9">
        <v>181224</v>
      </c>
      <c r="B57" s="8">
        <v>0.365</v>
      </c>
      <c r="C57" s="8">
        <v>0.782</v>
      </c>
      <c r="E57" s="9">
        <v>187512</v>
      </c>
      <c r="F57" s="8">
        <v>0.391</v>
      </c>
      <c r="G57" s="8">
        <v>0.797</v>
      </c>
    </row>
    <row r="58" spans="1:7" x14ac:dyDescent="0.25">
      <c r="A58" s="9">
        <v>185115</v>
      </c>
      <c r="B58" s="8">
        <v>0.365</v>
      </c>
      <c r="C58" s="8">
        <v>0.777</v>
      </c>
      <c r="E58" s="9">
        <v>191538</v>
      </c>
      <c r="F58" s="8">
        <v>0.391</v>
      </c>
      <c r="G58" s="8">
        <v>0.792</v>
      </c>
    </row>
    <row r="59" spans="1:7" x14ac:dyDescent="0.25">
      <c r="A59" s="9">
        <v>189003</v>
      </c>
      <c r="B59" s="8">
        <v>0.365</v>
      </c>
      <c r="C59" s="8">
        <v>0.769</v>
      </c>
      <c r="E59" s="9">
        <v>195561</v>
      </c>
      <c r="F59" s="8">
        <v>0.391</v>
      </c>
      <c r="G59" s="8">
        <v>0.784</v>
      </c>
    </row>
    <row r="60" spans="1:7" x14ac:dyDescent="0.25">
      <c r="A60" s="9">
        <v>192897</v>
      </c>
      <c r="B60" s="8">
        <v>0.365</v>
      </c>
      <c r="C60" s="8">
        <v>0.762</v>
      </c>
      <c r="E60" s="9">
        <v>199590</v>
      </c>
      <c r="F60" s="8">
        <v>0.391</v>
      </c>
      <c r="G60" s="8">
        <v>0.777</v>
      </c>
    </row>
    <row r="61" spans="1:7" x14ac:dyDescent="0.25">
      <c r="A61" s="9">
        <v>196790</v>
      </c>
      <c r="B61" s="8">
        <v>0.365</v>
      </c>
      <c r="C61" s="8">
        <v>0.755</v>
      </c>
      <c r="E61" s="9">
        <v>203619</v>
      </c>
      <c r="F61" s="8">
        <v>0.391</v>
      </c>
      <c r="G61" s="8">
        <v>0.77</v>
      </c>
    </row>
    <row r="62" spans="1:7" x14ac:dyDescent="0.25">
      <c r="A62" s="9">
        <v>200682</v>
      </c>
      <c r="B62" s="8">
        <v>0.365</v>
      </c>
      <c r="C62" s="8">
        <v>0.745</v>
      </c>
      <c r="E62" s="9">
        <v>207646</v>
      </c>
      <c r="F62" s="8">
        <v>0.391</v>
      </c>
      <c r="G62" s="8">
        <v>0.76</v>
      </c>
    </row>
    <row r="63" spans="1:7" x14ac:dyDescent="0.25">
      <c r="A63" s="9">
        <v>204572</v>
      </c>
      <c r="B63" s="8">
        <v>0.365</v>
      </c>
      <c r="C63" s="8">
        <v>0.74</v>
      </c>
      <c r="E63" s="9">
        <v>211671</v>
      </c>
      <c r="F63" s="8">
        <v>0.391</v>
      </c>
      <c r="G63" s="8">
        <v>0.755</v>
      </c>
    </row>
    <row r="64" spans="1:7" x14ac:dyDescent="0.25">
      <c r="A64" s="9">
        <v>208459</v>
      </c>
      <c r="B64" s="8">
        <v>0.365</v>
      </c>
      <c r="C64" s="8">
        <v>0.733</v>
      </c>
      <c r="E64" s="9">
        <v>215692</v>
      </c>
      <c r="F64" s="8">
        <v>0.391</v>
      </c>
      <c r="G64" s="8">
        <v>0.748</v>
      </c>
    </row>
    <row r="65" spans="1:7" x14ac:dyDescent="0.25">
      <c r="A65" s="9">
        <v>212354</v>
      </c>
      <c r="B65" s="8">
        <v>0.365</v>
      </c>
      <c r="C65" s="8">
        <v>0.725</v>
      </c>
      <c r="E65" s="9">
        <v>219723</v>
      </c>
      <c r="F65" s="8">
        <v>0.391</v>
      </c>
      <c r="G65" s="8">
        <v>0.74</v>
      </c>
    </row>
    <row r="66" spans="1:7" x14ac:dyDescent="0.25">
      <c r="A66" s="9">
        <v>216243</v>
      </c>
      <c r="B66" s="8">
        <v>0.365</v>
      </c>
      <c r="C66" s="8">
        <v>0.718</v>
      </c>
      <c r="E66" s="9">
        <v>223747</v>
      </c>
      <c r="F66" s="8">
        <v>0.391</v>
      </c>
      <c r="G66" s="8">
        <v>0.733</v>
      </c>
    </row>
    <row r="67" spans="1:7" x14ac:dyDescent="0.25">
      <c r="A67" s="9">
        <v>220135</v>
      </c>
      <c r="B67" s="8">
        <v>0.365</v>
      </c>
      <c r="C67" s="8">
        <v>0.712</v>
      </c>
      <c r="E67" s="9">
        <v>227774</v>
      </c>
      <c r="F67" s="8">
        <v>0.391</v>
      </c>
      <c r="G67" s="8">
        <v>0.727</v>
      </c>
    </row>
    <row r="68" spans="1:7" x14ac:dyDescent="0.25">
      <c r="A68" s="9">
        <v>224027</v>
      </c>
      <c r="B68" s="8">
        <v>0.365</v>
      </c>
      <c r="C68" s="8">
        <v>0.704</v>
      </c>
      <c r="E68" s="9">
        <v>231801</v>
      </c>
      <c r="F68" s="8">
        <v>0.391</v>
      </c>
      <c r="G68" s="8">
        <v>0.719</v>
      </c>
    </row>
    <row r="69" spans="1:7" x14ac:dyDescent="0.25">
      <c r="A69" s="9">
        <v>227916</v>
      </c>
      <c r="B69" s="8">
        <v>0.365</v>
      </c>
      <c r="C69" s="8">
        <v>0.696</v>
      </c>
      <c r="E69" s="9">
        <v>235825</v>
      </c>
      <c r="F69" s="8">
        <v>0.391</v>
      </c>
      <c r="G69" s="8">
        <v>0.711</v>
      </c>
    </row>
    <row r="70" spans="1:7" x14ac:dyDescent="0.25">
      <c r="A70" s="9">
        <v>231808</v>
      </c>
      <c r="B70" s="8">
        <v>0.365</v>
      </c>
      <c r="C70" s="8">
        <v>0.691</v>
      </c>
      <c r="E70" s="9">
        <v>239852</v>
      </c>
      <c r="F70" s="8">
        <v>0.391</v>
      </c>
      <c r="G70" s="8">
        <v>0.706</v>
      </c>
    </row>
    <row r="71" spans="1:7" x14ac:dyDescent="0.25">
      <c r="A71" s="9">
        <v>235698</v>
      </c>
      <c r="B71" s="8">
        <v>0.365</v>
      </c>
      <c r="C71" s="8">
        <v>0.682</v>
      </c>
      <c r="E71" s="9">
        <v>243877</v>
      </c>
      <c r="F71" s="8">
        <v>0.391</v>
      </c>
      <c r="G71" s="8">
        <v>0.697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52" customWidth="1"/>
    <col min="2" max="2" width="40" customWidth="1"/>
    <col min="3" max="4" width="14" customWidth="1"/>
    <col min="5" max="5" width="44" customWidth="1"/>
  </cols>
  <sheetData>
    <row r="1" spans="1:5" x14ac:dyDescent="0.25">
      <c r="A1" s="1" t="s">
        <v>36</v>
      </c>
      <c r="B1" s="1" t="s">
        <v>37</v>
      </c>
      <c r="C1" s="1" t="s">
        <v>13</v>
      </c>
      <c r="D1" s="1" t="s">
        <v>14</v>
      </c>
      <c r="E1" s="1" t="s">
        <v>38</v>
      </c>
    </row>
    <row r="2" spans="1:5" x14ac:dyDescent="0.25">
      <c r="A2" t="s">
        <v>39</v>
      </c>
      <c r="B2" t="s">
        <v>40</v>
      </c>
      <c r="C2" s="9">
        <v>11.23</v>
      </c>
      <c r="D2" s="9">
        <v>11.6</v>
      </c>
      <c r="E2" t="s">
        <v>41</v>
      </c>
    </row>
    <row r="3" spans="1:5" x14ac:dyDescent="0.25">
      <c r="A3" t="s">
        <v>42</v>
      </c>
      <c r="B3" t="s">
        <v>43</v>
      </c>
      <c r="C3" s="9">
        <v>9.98</v>
      </c>
      <c r="D3" s="9">
        <v>10.31</v>
      </c>
      <c r="E3" t="s">
        <v>41</v>
      </c>
    </row>
    <row r="4" spans="1:5" x14ac:dyDescent="0.25">
      <c r="A4" t="s">
        <v>44</v>
      </c>
      <c r="B4" t="s">
        <v>45</v>
      </c>
      <c r="C4" s="9">
        <v>8.49</v>
      </c>
      <c r="D4" s="9">
        <v>8.77</v>
      </c>
      <c r="E4" t="s">
        <v>41</v>
      </c>
    </row>
    <row r="5" spans="1:5" x14ac:dyDescent="0.25">
      <c r="A5" t="s">
        <v>46</v>
      </c>
      <c r="B5" t="s">
        <v>47</v>
      </c>
      <c r="C5" s="7">
        <v>230</v>
      </c>
      <c r="D5" s="7">
        <v>230</v>
      </c>
      <c r="E5" t="s">
        <v>41</v>
      </c>
    </row>
    <row r="6" spans="1:5" x14ac:dyDescent="0.25">
      <c r="A6" t="s">
        <v>48</v>
      </c>
      <c r="B6" t="s">
        <v>49</v>
      </c>
      <c r="C6" s="9">
        <v>24</v>
      </c>
      <c r="D6" s="9">
        <v>24</v>
      </c>
      <c r="E6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2" customWidth="1"/>
    <col min="2" max="2" width="8" customWidth="1"/>
    <col min="3" max="3" width="14" customWidth="1"/>
    <col min="4" max="4" width="12" customWidth="1"/>
    <col min="5" max="5" width="80" style="11" customWidth="1"/>
    <col min="6" max="6" width="16" customWidth="1"/>
  </cols>
  <sheetData>
    <row r="1" spans="1:6" x14ac:dyDescent="0.25">
      <c r="A1" s="1" t="s">
        <v>36</v>
      </c>
      <c r="B1" s="1" t="s">
        <v>50</v>
      </c>
      <c r="C1" s="1" t="s">
        <v>51</v>
      </c>
      <c r="D1" s="1" t="s">
        <v>52</v>
      </c>
      <c r="E1" s="12" t="s">
        <v>53</v>
      </c>
      <c r="F1" s="1" t="s">
        <v>54</v>
      </c>
    </row>
    <row r="2" spans="1:6" x14ac:dyDescent="0.25">
      <c r="A2" t="s">
        <v>39</v>
      </c>
      <c r="B2" t="s">
        <v>13</v>
      </c>
      <c r="C2">
        <v>11.23</v>
      </c>
      <c r="D2" t="s">
        <v>41</v>
      </c>
      <c r="E2" s="11" t="s">
        <v>55</v>
      </c>
      <c r="F2" t="s">
        <v>56</v>
      </c>
    </row>
    <row r="3" spans="1:6" x14ac:dyDescent="0.25">
      <c r="A3" t="s">
        <v>39</v>
      </c>
      <c r="B3" t="s">
        <v>14</v>
      </c>
      <c r="C3">
        <v>11.6</v>
      </c>
      <c r="D3" t="s">
        <v>41</v>
      </c>
      <c r="E3" s="11" t="s">
        <v>57</v>
      </c>
      <c r="F3" t="s">
        <v>58</v>
      </c>
    </row>
    <row r="4" spans="1:6" x14ac:dyDescent="0.25">
      <c r="A4" t="s">
        <v>42</v>
      </c>
      <c r="B4" t="s">
        <v>13</v>
      </c>
      <c r="C4">
        <v>9.98</v>
      </c>
      <c r="D4" t="s">
        <v>41</v>
      </c>
      <c r="E4" s="11" t="s">
        <v>55</v>
      </c>
      <c r="F4" t="s">
        <v>56</v>
      </c>
    </row>
    <row r="5" spans="1:6" x14ac:dyDescent="0.25">
      <c r="A5" t="s">
        <v>42</v>
      </c>
      <c r="B5" t="s">
        <v>14</v>
      </c>
      <c r="C5">
        <v>10.31</v>
      </c>
      <c r="D5" t="s">
        <v>41</v>
      </c>
      <c r="E5" s="11" t="s">
        <v>57</v>
      </c>
      <c r="F5" t="s">
        <v>58</v>
      </c>
    </row>
    <row r="6" spans="1:6" x14ac:dyDescent="0.25">
      <c r="A6" t="s">
        <v>44</v>
      </c>
      <c r="B6" t="s">
        <v>13</v>
      </c>
      <c r="C6">
        <v>8.49</v>
      </c>
      <c r="D6" t="s">
        <v>41</v>
      </c>
      <c r="E6" s="11" t="s">
        <v>55</v>
      </c>
      <c r="F6" t="s">
        <v>56</v>
      </c>
    </row>
    <row r="7" spans="1:6" x14ac:dyDescent="0.25">
      <c r="A7" t="s">
        <v>44</v>
      </c>
      <c r="B7" t="s">
        <v>14</v>
      </c>
      <c r="C7">
        <v>8.77</v>
      </c>
      <c r="D7" t="s">
        <v>41</v>
      </c>
      <c r="E7" s="11" t="s">
        <v>57</v>
      </c>
      <c r="F7" t="s">
        <v>58</v>
      </c>
    </row>
    <row r="8" spans="1:6" x14ac:dyDescent="0.25">
      <c r="A8" t="s">
        <v>46</v>
      </c>
      <c r="B8" t="s">
        <v>13</v>
      </c>
      <c r="C8">
        <v>230</v>
      </c>
      <c r="D8" t="s">
        <v>41</v>
      </c>
      <c r="E8" s="11" t="s">
        <v>55</v>
      </c>
      <c r="F8" t="s">
        <v>56</v>
      </c>
    </row>
    <row r="9" spans="1:6" x14ac:dyDescent="0.25">
      <c r="A9" t="s">
        <v>46</v>
      </c>
      <c r="B9" t="s">
        <v>14</v>
      </c>
      <c r="C9">
        <v>230</v>
      </c>
      <c r="D9" t="s">
        <v>41</v>
      </c>
      <c r="E9" s="11" t="s">
        <v>55</v>
      </c>
      <c r="F9" t="s">
        <v>56</v>
      </c>
    </row>
    <row r="10" spans="1:6" x14ac:dyDescent="0.25">
      <c r="A10" t="s">
        <v>48</v>
      </c>
      <c r="B10" t="s">
        <v>13</v>
      </c>
      <c r="C10">
        <v>24</v>
      </c>
      <c r="D10" t="s">
        <v>41</v>
      </c>
      <c r="E10" s="11" t="s">
        <v>59</v>
      </c>
      <c r="F10" t="s">
        <v>56</v>
      </c>
    </row>
    <row r="11" spans="1:6" x14ac:dyDescent="0.25">
      <c r="A11" t="s">
        <v>48</v>
      </c>
      <c r="B11" t="s">
        <v>14</v>
      </c>
      <c r="C11">
        <v>24</v>
      </c>
      <c r="D11" t="s">
        <v>41</v>
      </c>
      <c r="E11" s="11" t="s">
        <v>59</v>
      </c>
      <c r="F11" t="s">
        <v>56</v>
      </c>
    </row>
    <row r="12" spans="1:6" x14ac:dyDescent="0.25">
      <c r="A12" t="s">
        <v>60</v>
      </c>
      <c r="B12" t="s">
        <v>13</v>
      </c>
      <c r="C12" t="s">
        <v>61</v>
      </c>
      <c r="D12" t="s">
        <v>41</v>
      </c>
      <c r="E12" s="11" t="s">
        <v>55</v>
      </c>
      <c r="F12" t="s">
        <v>56</v>
      </c>
    </row>
    <row r="13" spans="1:6" x14ac:dyDescent="0.25">
      <c r="A13" t="s">
        <v>60</v>
      </c>
      <c r="B13" t="s">
        <v>14</v>
      </c>
      <c r="C13" t="s">
        <v>61</v>
      </c>
      <c r="D13" t="s">
        <v>62</v>
      </c>
      <c r="E13" s="11" t="s">
        <v>63</v>
      </c>
      <c r="F13" t="s">
        <v>64</v>
      </c>
    </row>
    <row r="15" spans="1:5" x14ac:dyDescent="0.25">
      <c r="A15" t="s">
        <v>65</v>
      </c>
      <c r="E15" s="11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Berekening</vt:lpstr>
      <vt:lpstr>Tabel</vt:lpstr>
      <vt:lpstr>Parameters</vt:lpstr>
      <vt:lpstr>Bronnen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Cijferdijk</dc:creator>
  <dc:title>Kinderopvangtoeslag-rekensheet 2026 en 2027</dc:title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