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rekening" state="visible" r:id="rId4"/>
    <sheet sheetId="2" name="Parameters" state="visible" r:id="rId5"/>
    <sheet sheetId="3" name="Bronnen" state="visible" r:id="rId6"/>
  </sheets>
  <calcPr calcId="171027" fullCalcOnLoad="1"/>
</workbook>
</file>

<file path=xl/sharedStrings.xml><?xml version="1.0" encoding="utf-8"?>
<sst xmlns="http://schemas.openxmlformats.org/spreadsheetml/2006/main" count="202" uniqueCount="79">
  <si>
    <t>Inkomstenbelasting 2026 berekenen (Cijferdijk)</t>
  </si>
  <si>
    <t>Jonger dan de AOW-leeftijd. Vul de gele cellen in (bedragen per jaar).</t>
  </si>
  <si>
    <t>Loon of winst (arbeidsinkomen)</t>
  </si>
  <si>
    <t>Pensioen, uitkering of ander inkomen in box 1</t>
  </si>
  <si>
    <t>Inkomen uit box 2 en 3 (voor het verzamelinkomen)</t>
  </si>
  <si>
    <t>Belastbaar inkomen box 1 (hele euro's)</t>
  </si>
  <si>
    <t>Arbeidsinkomen (hele euro's)</t>
  </si>
  <si>
    <t>Verzamelinkomen (hele euro's)</t>
  </si>
  <si>
    <t>Kolom III: belasting tot grens schijf 1</t>
  </si>
  <si>
    <t>Kolom III: belasting tot grens schijf 2</t>
  </si>
  <si>
    <t>Belasting (zonder premies)</t>
  </si>
  <si>
    <t>Premie volksverzekeringen</t>
  </si>
  <si>
    <t>Algemene heffingskorting volgens formule</t>
  </si>
  <si>
    <t xml:space="preserve">  belastingdeel (naar boven)</t>
  </si>
  <si>
    <t xml:space="preserve">  premiedeel (naar boven, samen max. het wettelijke maximum)</t>
  </si>
  <si>
    <t>Arbeidskorting volgens formule (art. 8.11)</t>
  </si>
  <si>
    <t>Belasting na kortingen</t>
  </si>
  <si>
    <t>Niet verrekend belastingdeel (gaat van de premie af)</t>
  </si>
  <si>
    <t>Premie na kortingen</t>
  </si>
  <si>
    <t>Te betalen inkomstenbelasting en premies 2026</t>
  </si>
  <si>
    <t>Afronding van de kortingen volgens Kennisgroep Belastingdienst KG:202:2022:14. Zonder IACK, ouderenkorting en aftrekposten; zie cijferdijk.com/methode/.</t>
  </si>
  <si>
    <t>Parameter</t>
  </si>
  <si>
    <t>Sleutel</t>
  </si>
  <si>
    <t>2026</t>
  </si>
  <si>
    <t>Status / opmerking</t>
  </si>
  <si>
    <t>Grens eerste schijf (tot en met)</t>
  </si>
  <si>
    <t>box1.schijf1.grens</t>
  </si>
  <si>
    <t>definitief</t>
  </si>
  <si>
    <t>Grens tweede schijf (tot en met)</t>
  </si>
  <si>
    <t>box1.schijf2.grens</t>
  </si>
  <si>
    <t>Tarief eerste schijf</t>
  </si>
  <si>
    <t>box1.schijf1.tarief</t>
  </si>
  <si>
    <t>Belastingdeel eerste schijf</t>
  </si>
  <si>
    <t>box1.schijf1.tarief.belasting</t>
  </si>
  <si>
    <t>Tarief tweede schijf</t>
  </si>
  <si>
    <t>box1.schijf2.tarief</t>
  </si>
  <si>
    <t>Tarief derde schijf</t>
  </si>
  <si>
    <t>box1.schijf3.tarief</t>
  </si>
  <si>
    <t>Premie volksverzekeringen totaal</t>
  </si>
  <si>
    <t>premie.vv.totaal.pct</t>
  </si>
  <si>
    <t>Maximum premie-inkomen</t>
  </si>
  <si>
    <t>premie.inkomen.max</t>
  </si>
  <si>
    <t>Algemene heffingskorting maximaal</t>
  </si>
  <si>
    <t>ahk.max</t>
  </si>
  <si>
    <t>Algemene heffingskorting: afbouw vanaf verzamelinkomen</t>
  </si>
  <si>
    <t>ahk.afbouw.grens</t>
  </si>
  <si>
    <t>Algemene heffingskorting: afbouwpercentage</t>
  </si>
  <si>
    <t>ahk.afbouw.pct</t>
  </si>
  <si>
    <t>Arbeidskorting: opbouw tot eerste knik</t>
  </si>
  <si>
    <t>arbeidskorting.pct1</t>
  </si>
  <si>
    <t>Arbeidskorting: eerste knik (arbeidsinkomen)</t>
  </si>
  <si>
    <t>arbeidskorting.knik1</t>
  </si>
  <si>
    <t>Arbeidskorting op eerste knik</t>
  </si>
  <si>
    <t>arbeidskorting.bedrag1</t>
  </si>
  <si>
    <t>Arbeidskorting: opbouw tweede deel</t>
  </si>
  <si>
    <t>arbeidskorting.pct2</t>
  </si>
  <si>
    <t>Arbeidskorting: tweede knik (arbeidsinkomen)</t>
  </si>
  <si>
    <t>arbeidskorting.knik2</t>
  </si>
  <si>
    <t>Arbeidskorting op tweede knik</t>
  </si>
  <si>
    <t>arbeidskorting.bedrag2</t>
  </si>
  <si>
    <t>Arbeidskorting: opbouw derde deel</t>
  </si>
  <si>
    <t>arbeidskorting.pct3</t>
  </si>
  <si>
    <t>Arbeidskorting: afbouw vanaf arbeidsinkomen</t>
  </si>
  <si>
    <t>arbeidskorting.afbouw.grens</t>
  </si>
  <si>
    <t>Arbeidskorting maximaal</t>
  </si>
  <si>
    <t>arbeidskorting.max</t>
  </si>
  <si>
    <t>Arbeidskorting: afbouwpercentage</t>
  </si>
  <si>
    <t>arbeidskorting.afbouw.pct</t>
  </si>
  <si>
    <t>Jaar</t>
  </si>
  <si>
    <t>Waarde</t>
  </si>
  <si>
    <t>Status</t>
  </si>
  <si>
    <t>Bron</t>
  </si>
  <si>
    <t>Gecontroleerd op</t>
  </si>
  <si>
    <t>https://www.belastingdienst.nl/wps/wcm/connect/bldcontentnl/belastingdienst/prive/inkomstenbelasting/heffingskortingen_boxen_tarieven/boxen_en_tarieven/box_1/box_1</t>
  </si>
  <si>
    <t>2026-10-04</t>
  </si>
  <si>
    <t>https://www.belastingdienst.nl/wps/wcm/connect/fisin/fisin2026/premie_volksverzekeringen</t>
  </si>
  <si>
    <t>https://www.belastingdienst.nl/wps/wcm/connect/bldcontentnl/belastingdienst/prive/inkomstenbelasting/heffingskortingen_boxen_tarieven/heffingskortingen/algemene_heffingskorting/tabel-algemene-heffingskorting-2026</t>
  </si>
  <si>
    <t>https://www.belastingdienst.nl/wps/wcm/connect/bldcontentnl/belastingdienst/prive/inkomstenbelasting/heffingskortingen_boxen_tarieven/heffingskortingen/arbeidskorting/tabel-arbeidskorting-2026</t>
  </si>
  <si>
    <t>Cijferdijk is onafhankelijk en geen onderdeel van de overheid. Uitkomsten zijn een indicatie, geen financieel advies.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</si>
</sst>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€ #,##0;-€ #,##0"/>
    <numFmt numFmtId="165" formatCode="€ #,##0.00;-€ #,##0.00"/>
    <numFmt numFmtId="166" formatCode="0.000%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D1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2" borderId="0" xfId="0" applyNumberFormat="1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/>
    <xf numFmtId="166" fontId="0" fillId="0" borderId="0" xfId="0" applyNumberFormat="1"/>
    <xf numFmtId="0" fontId="0" fillId="0" borderId="0" xfId="0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FormatPr defaultRowHeight="15" outlineLevelRow="0" outlineLevelCol="0" x14ac:dyDescent="55"/>
  <cols>
    <col min="1" max="1" width="62" customWidth="1"/>
    <col min="2" max="2" width="18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2" x14ac:dyDescent="0.25">
      <c r="A3" t="s">
        <v>2</v>
      </c>
      <c r="B3" s="2">
        <v>45000</v>
      </c>
    </row>
    <row r="4" spans="1:2" x14ac:dyDescent="0.25">
      <c r="A4" t="s">
        <v>3</v>
      </c>
      <c r="B4" s="2">
        <v>0</v>
      </c>
    </row>
    <row r="5" spans="1:2" x14ac:dyDescent="0.25">
      <c r="A5" t="s">
        <v>4</v>
      </c>
      <c r="B5" s="2">
        <v>0</v>
      </c>
    </row>
    <row r="7" spans="1:2" x14ac:dyDescent="0.25">
      <c r="A7" t="s">
        <v>5</v>
      </c>
      <c r="B7" s="3">
        <f>ROUNDDOWN($B$3+$B$4,0)</f>
      </c>
    </row>
    <row r="8" spans="1:2" x14ac:dyDescent="0.25">
      <c r="A8" t="s">
        <v>6</v>
      </c>
      <c r="B8" s="3">
        <f>ROUNDDOWN($B$3,0)</f>
      </c>
    </row>
    <row r="9" spans="1:2" x14ac:dyDescent="0.25">
      <c r="A9" t="s">
        <v>7</v>
      </c>
      <c r="B9" s="3">
        <f>ROUNDDOWN($B$3+$B$4+$B$5,0)</f>
      </c>
    </row>
    <row r="10" spans="1:2" x14ac:dyDescent="0.25">
      <c r="A10" t="s">
        <v>8</v>
      </c>
      <c r="B10" s="3">
        <f>ROUNDDOWN(Parameters!$C$5*Parameters!$C$2,0)</f>
      </c>
    </row>
    <row r="11" spans="1:2" x14ac:dyDescent="0.25">
      <c r="A11" t="s">
        <v>9</v>
      </c>
      <c r="B11" s="3">
        <f>ROUNDDOWN($B$10+Parameters!$C$6*(Parameters!$C$3-Parameters!$C$2),0)</f>
      </c>
    </row>
    <row r="12" spans="1:2" x14ac:dyDescent="0.25">
      <c r="A12" t="s">
        <v>10</v>
      </c>
      <c r="B12" s="3">
        <f>ROUNDDOWN(IF($B$7&lt;=Parameters!$C$2,Parameters!$C$5*$B$7,IF($B$7&lt;=Parameters!$C$3,$B$10+Parameters!$C$6*($B$7-Parameters!$C$2),$B$11+Parameters!$C$7*($B$7-Parameters!$C$3))),0)</f>
      </c>
    </row>
    <row r="13" spans="1:2" x14ac:dyDescent="0.25">
      <c r="A13" t="s">
        <v>11</v>
      </c>
      <c r="B13" s="3">
        <f>ROUNDDOWN(MIN($B$7,Parameters!$C$9)*Parameters!$C$8,0)</f>
      </c>
    </row>
    <row r="14" spans="1:2" x14ac:dyDescent="0.25">
      <c r="A14" t="s">
        <v>12</v>
      </c>
      <c r="B14" s="4">
        <f>MAX(0,Parameters!$C$10-Parameters!$C$12*MAX(0,$B$9-Parameters!$C$11))</f>
      </c>
    </row>
    <row r="15" spans="1:2" x14ac:dyDescent="0.25">
      <c r="A15" t="s">
        <v>13</v>
      </c>
      <c r="B15" s="3">
        <f>ROUNDUP($B$14*Parameters!$C$5/(Parameters!$C$5+Parameters!$C$8),0)</f>
      </c>
    </row>
    <row r="16" spans="1:2" x14ac:dyDescent="0.25">
      <c r="A16" t="s">
        <v>14</v>
      </c>
      <c r="B16" s="3">
        <f>MIN(ROUNDUP($B$14*Parameters!$C$8/(Parameters!$C$5+Parameters!$C$8),0),Parameters!$C$10-$B$15)</f>
      </c>
    </row>
    <row r="17" spans="1:2" x14ac:dyDescent="0.25">
      <c r="A17" t="s">
        <v>15</v>
      </c>
      <c r="B17" s="4">
        <f>IF($B$8&lt;=0,0,MAX(0,MIN(MIN(MIN(Parameters!$C$13*$B$8,Parameters!$C$15)+Parameters!$C$16*MAX(0,$B$8-Parameters!$C$14),Parameters!$C$18)+Parameters!$C$19*MAX(0,$B$8-Parameters!$C$17),Parameters!$C$21)-Parameters!$C$22*MAX(0,$B$8-Parameters!$C$20)))</f>
      </c>
    </row>
    <row r="18" spans="1:2" x14ac:dyDescent="0.25">
      <c r="A18" t="s">
        <v>13</v>
      </c>
      <c r="B18" s="3">
        <f>ROUNDUP($B$17*Parameters!$C$5/(Parameters!$C$5+Parameters!$C$8),0)</f>
      </c>
    </row>
    <row r="19" spans="1:2" x14ac:dyDescent="0.25">
      <c r="A19" t="s">
        <v>14</v>
      </c>
      <c r="B19" s="3">
        <f>MIN(ROUNDUP($B$17*Parameters!$C$8/(Parameters!$C$5+Parameters!$C$8),0),Parameters!$C$21-$B$18)</f>
      </c>
    </row>
    <row r="20" spans="1:2" x14ac:dyDescent="0.25">
      <c r="A20" t="s">
        <v>16</v>
      </c>
      <c r="B20" s="3">
        <f>MAX(0,$B$12-$B$15-$B$18)</f>
      </c>
    </row>
    <row r="21" spans="1:2" x14ac:dyDescent="0.25">
      <c r="A21" t="s">
        <v>17</v>
      </c>
      <c r="B21" s="3">
        <f>MAX(0,$B$15+$B$18-$B$12)</f>
      </c>
    </row>
    <row r="22" spans="1:2" x14ac:dyDescent="0.25">
      <c r="A22" t="s">
        <v>18</v>
      </c>
      <c r="B22" s="3">
        <f>MAX(0,$B$13-$B$16-$B$19-$B$21)</f>
      </c>
    </row>
    <row r="23" spans="1:2" x14ac:dyDescent="0.25">
      <c r="A23" s="1" t="s">
        <v>19</v>
      </c>
      <c r="B23" s="5">
        <f>$B$20+$B$22</f>
      </c>
    </row>
    <row r="25" spans="1:1" x14ac:dyDescent="0.25">
      <c r="A25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52" customWidth="1"/>
    <col min="2" max="2" width="40" customWidth="1"/>
    <col min="3" max="3" width="14" customWidth="1"/>
    <col min="4" max="4" width="44" customWidth="1"/>
  </cols>
  <sheetData>
    <row r="1" spans="1:4" x14ac:dyDescent="0.25">
      <c r="A1" s="1" t="s">
        <v>21</v>
      </c>
      <c r="B1" s="1" t="s">
        <v>22</v>
      </c>
      <c r="C1" s="1" t="s">
        <v>23</v>
      </c>
      <c r="D1" s="1" t="s">
        <v>24</v>
      </c>
    </row>
    <row r="2" spans="1:4" x14ac:dyDescent="0.25">
      <c r="A2" t="s">
        <v>25</v>
      </c>
      <c r="B2" t="s">
        <v>26</v>
      </c>
      <c r="C2" s="3">
        <v>38883</v>
      </c>
      <c r="D2" t="s">
        <v>27</v>
      </c>
    </row>
    <row r="3" spans="1:4" x14ac:dyDescent="0.25">
      <c r="A3" t="s">
        <v>28</v>
      </c>
      <c r="B3" t="s">
        <v>29</v>
      </c>
      <c r="C3" s="3">
        <v>78426</v>
      </c>
      <c r="D3" t="s">
        <v>27</v>
      </c>
    </row>
    <row r="4" spans="1:4" x14ac:dyDescent="0.25">
      <c r="A4" t="s">
        <v>30</v>
      </c>
      <c r="B4" t="s">
        <v>31</v>
      </c>
      <c r="C4" s="6">
        <v>0.3575</v>
      </c>
      <c r="D4" t="s">
        <v>27</v>
      </c>
    </row>
    <row r="5" spans="1:4" x14ac:dyDescent="0.25">
      <c r="A5" t="s">
        <v>32</v>
      </c>
      <c r="B5" t="s">
        <v>33</v>
      </c>
      <c r="C5" s="6">
        <v>0.081</v>
      </c>
      <c r="D5" t="s">
        <v>27</v>
      </c>
    </row>
    <row r="6" spans="1:4" x14ac:dyDescent="0.25">
      <c r="A6" t="s">
        <v>34</v>
      </c>
      <c r="B6" t="s">
        <v>35</v>
      </c>
      <c r="C6" s="6">
        <v>0.3756</v>
      </c>
      <c r="D6" t="s">
        <v>27</v>
      </c>
    </row>
    <row r="7" spans="1:4" x14ac:dyDescent="0.25">
      <c r="A7" t="s">
        <v>36</v>
      </c>
      <c r="B7" t="s">
        <v>37</v>
      </c>
      <c r="C7" s="6">
        <v>0.495</v>
      </c>
      <c r="D7" t="s">
        <v>27</v>
      </c>
    </row>
    <row r="8" spans="1:4" x14ac:dyDescent="0.25">
      <c r="A8" t="s">
        <v>38</v>
      </c>
      <c r="B8" t="s">
        <v>39</v>
      </c>
      <c r="C8" s="6">
        <v>0.2765</v>
      </c>
      <c r="D8" t="s">
        <v>27</v>
      </c>
    </row>
    <row r="9" spans="1:4" x14ac:dyDescent="0.25">
      <c r="A9" t="s">
        <v>40</v>
      </c>
      <c r="B9" t="s">
        <v>41</v>
      </c>
      <c r="C9" s="3">
        <v>38883</v>
      </c>
      <c r="D9" t="s">
        <v>27</v>
      </c>
    </row>
    <row r="10" spans="1:4" x14ac:dyDescent="0.25">
      <c r="A10" t="s">
        <v>42</v>
      </c>
      <c r="B10" t="s">
        <v>43</v>
      </c>
      <c r="C10" s="3">
        <v>3115</v>
      </c>
      <c r="D10" t="s">
        <v>27</v>
      </c>
    </row>
    <row r="11" spans="1:4" x14ac:dyDescent="0.25">
      <c r="A11" t="s">
        <v>44</v>
      </c>
      <c r="B11" t="s">
        <v>45</v>
      </c>
      <c r="C11" s="3">
        <v>29736</v>
      </c>
      <c r="D11" t="s">
        <v>27</v>
      </c>
    </row>
    <row r="12" spans="1:4" x14ac:dyDescent="0.25">
      <c r="A12" t="s">
        <v>46</v>
      </c>
      <c r="B12" t="s">
        <v>47</v>
      </c>
      <c r="C12" s="6">
        <v>0.06398</v>
      </c>
      <c r="D12" t="s">
        <v>27</v>
      </c>
    </row>
    <row r="13" spans="1:4" x14ac:dyDescent="0.25">
      <c r="A13" t="s">
        <v>48</v>
      </c>
      <c r="B13" t="s">
        <v>49</v>
      </c>
      <c r="C13" s="6">
        <v>0.08324</v>
      </c>
      <c r="D13" t="s">
        <v>27</v>
      </c>
    </row>
    <row r="14" spans="1:4" x14ac:dyDescent="0.25">
      <c r="A14" t="s">
        <v>50</v>
      </c>
      <c r="B14" t="s">
        <v>51</v>
      </c>
      <c r="C14" s="3">
        <v>11965</v>
      </c>
      <c r="D14" t="s">
        <v>27</v>
      </c>
    </row>
    <row r="15" spans="1:4" x14ac:dyDescent="0.25">
      <c r="A15" t="s">
        <v>52</v>
      </c>
      <c r="B15" t="s">
        <v>53</v>
      </c>
      <c r="C15" s="3">
        <v>996</v>
      </c>
      <c r="D15" t="s">
        <v>27</v>
      </c>
    </row>
    <row r="16" spans="1:4" x14ac:dyDescent="0.25">
      <c r="A16" t="s">
        <v>54</v>
      </c>
      <c r="B16" t="s">
        <v>55</v>
      </c>
      <c r="C16" s="6">
        <v>0.31009</v>
      </c>
      <c r="D16" t="s">
        <v>27</v>
      </c>
    </row>
    <row r="17" spans="1:4" x14ac:dyDescent="0.25">
      <c r="A17" t="s">
        <v>56</v>
      </c>
      <c r="B17" t="s">
        <v>57</v>
      </c>
      <c r="C17" s="3">
        <v>25845</v>
      </c>
      <c r="D17" t="s">
        <v>27</v>
      </c>
    </row>
    <row r="18" spans="1:4" x14ac:dyDescent="0.25">
      <c r="A18" t="s">
        <v>58</v>
      </c>
      <c r="B18" t="s">
        <v>59</v>
      </c>
      <c r="C18" s="3">
        <v>5300</v>
      </c>
      <c r="D18" t="s">
        <v>27</v>
      </c>
    </row>
    <row r="19" spans="1:4" x14ac:dyDescent="0.25">
      <c r="A19" t="s">
        <v>60</v>
      </c>
      <c r="B19" t="s">
        <v>61</v>
      </c>
      <c r="C19" s="6">
        <v>0.0195</v>
      </c>
      <c r="D19" t="s">
        <v>27</v>
      </c>
    </row>
    <row r="20" spans="1:4" x14ac:dyDescent="0.25">
      <c r="A20" t="s">
        <v>62</v>
      </c>
      <c r="B20" t="s">
        <v>63</v>
      </c>
      <c r="C20" s="3">
        <v>45592</v>
      </c>
      <c r="D20" t="s">
        <v>27</v>
      </c>
    </row>
    <row r="21" spans="1:4" x14ac:dyDescent="0.25">
      <c r="A21" t="s">
        <v>64</v>
      </c>
      <c r="B21" t="s">
        <v>65</v>
      </c>
      <c r="C21" s="3">
        <v>5685</v>
      </c>
      <c r="D21" t="s">
        <v>27</v>
      </c>
    </row>
    <row r="22" spans="1:4" x14ac:dyDescent="0.25">
      <c r="A22" t="s">
        <v>66</v>
      </c>
      <c r="B22" t="s">
        <v>67</v>
      </c>
      <c r="C22" s="6">
        <v>0.0651</v>
      </c>
      <c r="D2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FormatPr defaultRowHeight="15" outlineLevelRow="0" outlineLevelCol="0" x14ac:dyDescent="55"/>
  <cols>
    <col min="1" max="1" width="52" customWidth="1"/>
    <col min="2" max="2" width="8" customWidth="1"/>
    <col min="3" max="3" width="14" customWidth="1"/>
    <col min="4" max="4" width="12" customWidth="1"/>
    <col min="5" max="5" width="80" style="7" customWidth="1"/>
    <col min="6" max="6" width="16" customWidth="1"/>
  </cols>
  <sheetData>
    <row r="1" spans="1:6" x14ac:dyDescent="0.25">
      <c r="A1" s="1" t="s">
        <v>21</v>
      </c>
      <c r="B1" s="1" t="s">
        <v>68</v>
      </c>
      <c r="C1" s="1" t="s">
        <v>69</v>
      </c>
      <c r="D1" s="1" t="s">
        <v>70</v>
      </c>
      <c r="E1" s="8" t="s">
        <v>71</v>
      </c>
      <c r="F1" s="1" t="s">
        <v>72</v>
      </c>
    </row>
    <row r="2" spans="1:6" x14ac:dyDescent="0.25">
      <c r="A2" t="s">
        <v>25</v>
      </c>
      <c r="B2" t="s">
        <v>23</v>
      </c>
      <c r="C2">
        <v>38883</v>
      </c>
      <c r="D2" t="s">
        <v>27</v>
      </c>
      <c r="E2" s="7" t="s">
        <v>73</v>
      </c>
      <c r="F2" t="s">
        <v>74</v>
      </c>
    </row>
    <row r="3" spans="1:6" x14ac:dyDescent="0.25">
      <c r="A3" t="s">
        <v>28</v>
      </c>
      <c r="B3" t="s">
        <v>23</v>
      </c>
      <c r="C3">
        <v>78426</v>
      </c>
      <c r="D3" t="s">
        <v>27</v>
      </c>
      <c r="E3" s="7" t="s">
        <v>73</v>
      </c>
      <c r="F3" t="s">
        <v>74</v>
      </c>
    </row>
    <row r="4" spans="1:6" x14ac:dyDescent="0.25">
      <c r="A4" t="s">
        <v>30</v>
      </c>
      <c r="B4" t="s">
        <v>23</v>
      </c>
      <c r="C4">
        <v>35.75</v>
      </c>
      <c r="D4" t="s">
        <v>27</v>
      </c>
      <c r="E4" s="7" t="s">
        <v>73</v>
      </c>
      <c r="F4" t="s">
        <v>74</v>
      </c>
    </row>
    <row r="5" spans="1:6" x14ac:dyDescent="0.25">
      <c r="A5" t="s">
        <v>32</v>
      </c>
      <c r="B5" t="s">
        <v>23</v>
      </c>
      <c r="C5">
        <v>8.1</v>
      </c>
      <c r="D5" t="s">
        <v>27</v>
      </c>
      <c r="E5" s="7" t="s">
        <v>73</v>
      </c>
      <c r="F5" t="s">
        <v>74</v>
      </c>
    </row>
    <row r="6" spans="1:6" x14ac:dyDescent="0.25">
      <c r="A6" t="s">
        <v>34</v>
      </c>
      <c r="B6" t="s">
        <v>23</v>
      </c>
      <c r="C6">
        <v>37.56</v>
      </c>
      <c r="D6" t="s">
        <v>27</v>
      </c>
      <c r="E6" s="7" t="s">
        <v>73</v>
      </c>
      <c r="F6" t="s">
        <v>74</v>
      </c>
    </row>
    <row r="7" spans="1:6" x14ac:dyDescent="0.25">
      <c r="A7" t="s">
        <v>36</v>
      </c>
      <c r="B7" t="s">
        <v>23</v>
      </c>
      <c r="C7">
        <v>49.5</v>
      </c>
      <c r="D7" t="s">
        <v>27</v>
      </c>
      <c r="E7" s="7" t="s">
        <v>73</v>
      </c>
      <c r="F7" t="s">
        <v>74</v>
      </c>
    </row>
    <row r="8" spans="1:6" x14ac:dyDescent="0.25">
      <c r="A8" t="s">
        <v>38</v>
      </c>
      <c r="B8" t="s">
        <v>23</v>
      </c>
      <c r="C8">
        <v>27.65</v>
      </c>
      <c r="D8" t="s">
        <v>27</v>
      </c>
      <c r="E8" s="7" t="s">
        <v>73</v>
      </c>
      <c r="F8" t="s">
        <v>74</v>
      </c>
    </row>
    <row r="9" spans="1:6" x14ac:dyDescent="0.25">
      <c r="A9" t="s">
        <v>40</v>
      </c>
      <c r="B9" t="s">
        <v>23</v>
      </c>
      <c r="C9">
        <v>38883</v>
      </c>
      <c r="D9" t="s">
        <v>27</v>
      </c>
      <c r="E9" s="7" t="s">
        <v>75</v>
      </c>
      <c r="F9" t="s">
        <v>74</v>
      </c>
    </row>
    <row r="10" spans="1:6" x14ac:dyDescent="0.25">
      <c r="A10" t="s">
        <v>42</v>
      </c>
      <c r="B10" t="s">
        <v>23</v>
      </c>
      <c r="C10">
        <v>3115</v>
      </c>
      <c r="D10" t="s">
        <v>27</v>
      </c>
      <c r="E10" s="7" t="s">
        <v>76</v>
      </c>
      <c r="F10" t="s">
        <v>74</v>
      </c>
    </row>
    <row r="11" spans="1:6" x14ac:dyDescent="0.25">
      <c r="A11" t="s">
        <v>44</v>
      </c>
      <c r="B11" t="s">
        <v>23</v>
      </c>
      <c r="C11">
        <v>29736</v>
      </c>
      <c r="D11" t="s">
        <v>27</v>
      </c>
      <c r="E11" s="7" t="s">
        <v>76</v>
      </c>
      <c r="F11" t="s">
        <v>74</v>
      </c>
    </row>
    <row r="12" spans="1:6" x14ac:dyDescent="0.25">
      <c r="A12" t="s">
        <v>46</v>
      </c>
      <c r="B12" t="s">
        <v>23</v>
      </c>
      <c r="C12">
        <v>6.398</v>
      </c>
      <c r="D12" t="s">
        <v>27</v>
      </c>
      <c r="E12" s="7" t="s">
        <v>76</v>
      </c>
      <c r="F12" t="s">
        <v>74</v>
      </c>
    </row>
    <row r="13" spans="1:6" x14ac:dyDescent="0.25">
      <c r="A13" t="s">
        <v>48</v>
      </c>
      <c r="B13" t="s">
        <v>23</v>
      </c>
      <c r="C13">
        <v>8.324</v>
      </c>
      <c r="D13" t="s">
        <v>27</v>
      </c>
      <c r="E13" s="7" t="s">
        <v>77</v>
      </c>
      <c r="F13" t="s">
        <v>74</v>
      </c>
    </row>
    <row r="14" spans="1:6" x14ac:dyDescent="0.25">
      <c r="A14" t="s">
        <v>50</v>
      </c>
      <c r="B14" t="s">
        <v>23</v>
      </c>
      <c r="C14">
        <v>11965</v>
      </c>
      <c r="D14" t="s">
        <v>27</v>
      </c>
      <c r="E14" s="7" t="s">
        <v>77</v>
      </c>
      <c r="F14" t="s">
        <v>74</v>
      </c>
    </row>
    <row r="15" spans="1:6" x14ac:dyDescent="0.25">
      <c r="A15" t="s">
        <v>52</v>
      </c>
      <c r="B15" t="s">
        <v>23</v>
      </c>
      <c r="C15">
        <v>996</v>
      </c>
      <c r="D15" t="s">
        <v>27</v>
      </c>
      <c r="E15" s="7" t="s">
        <v>77</v>
      </c>
      <c r="F15" t="s">
        <v>74</v>
      </c>
    </row>
    <row r="16" spans="1:6" x14ac:dyDescent="0.25">
      <c r="A16" t="s">
        <v>54</v>
      </c>
      <c r="B16" t="s">
        <v>23</v>
      </c>
      <c r="C16">
        <v>31.009</v>
      </c>
      <c r="D16" t="s">
        <v>27</v>
      </c>
      <c r="E16" s="7" t="s">
        <v>77</v>
      </c>
      <c r="F16" t="s">
        <v>74</v>
      </c>
    </row>
    <row r="17" spans="1:6" x14ac:dyDescent="0.25">
      <c r="A17" t="s">
        <v>56</v>
      </c>
      <c r="B17" t="s">
        <v>23</v>
      </c>
      <c r="C17">
        <v>25845</v>
      </c>
      <c r="D17" t="s">
        <v>27</v>
      </c>
      <c r="E17" s="7" t="s">
        <v>77</v>
      </c>
      <c r="F17" t="s">
        <v>74</v>
      </c>
    </row>
    <row r="18" spans="1:6" x14ac:dyDescent="0.25">
      <c r="A18" t="s">
        <v>58</v>
      </c>
      <c r="B18" t="s">
        <v>23</v>
      </c>
      <c r="C18">
        <v>5300</v>
      </c>
      <c r="D18" t="s">
        <v>27</v>
      </c>
      <c r="E18" s="7" t="s">
        <v>77</v>
      </c>
      <c r="F18" t="s">
        <v>74</v>
      </c>
    </row>
    <row r="19" spans="1:6" x14ac:dyDescent="0.25">
      <c r="A19" t="s">
        <v>60</v>
      </c>
      <c r="B19" t="s">
        <v>23</v>
      </c>
      <c r="C19">
        <v>1.95</v>
      </c>
      <c r="D19" t="s">
        <v>27</v>
      </c>
      <c r="E19" s="7" t="s">
        <v>77</v>
      </c>
      <c r="F19" t="s">
        <v>74</v>
      </c>
    </row>
    <row r="20" spans="1:6" x14ac:dyDescent="0.25">
      <c r="A20" t="s">
        <v>62</v>
      </c>
      <c r="B20" t="s">
        <v>23</v>
      </c>
      <c r="C20">
        <v>45592</v>
      </c>
      <c r="D20" t="s">
        <v>27</v>
      </c>
      <c r="E20" s="7" t="s">
        <v>77</v>
      </c>
      <c r="F20" t="s">
        <v>74</v>
      </c>
    </row>
    <row r="21" spans="1:6" x14ac:dyDescent="0.25">
      <c r="A21" t="s">
        <v>64</v>
      </c>
      <c r="B21" t="s">
        <v>23</v>
      </c>
      <c r="C21">
        <v>5685</v>
      </c>
      <c r="D21" t="s">
        <v>27</v>
      </c>
      <c r="E21" s="7" t="s">
        <v>77</v>
      </c>
      <c r="F21" t="s">
        <v>74</v>
      </c>
    </row>
    <row r="22" spans="1:6" x14ac:dyDescent="0.25">
      <c r="A22" t="s">
        <v>66</v>
      </c>
      <c r="B22" t="s">
        <v>23</v>
      </c>
      <c r="C22">
        <v>6.51</v>
      </c>
      <c r="D22" t="s">
        <v>27</v>
      </c>
      <c r="E22" s="7" t="s">
        <v>77</v>
      </c>
      <c r="F22" t="s">
        <v>74</v>
      </c>
    </row>
    <row r="24" spans="1:5" x14ac:dyDescent="0.25">
      <c r="A24" t="s">
        <v>78</v>
      </c>
      <c r="E24" s="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Berekening</vt:lpstr>
      <vt:lpstr>Parameters</vt:lpstr>
      <vt:lpstr>Bronnen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Cijferdijk</dc:creator>
  <dc:title>Inkomstenbelasting-rekensheet 2026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